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1021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Обоснование!$A$17:$AD$29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/>
  <c r="AB19"/>
  <c r="AC19" s="1"/>
  <c r="AA20"/>
  <c r="AB20"/>
  <c r="AC20" s="1"/>
  <c r="AA22"/>
  <c r="AB22"/>
  <c r="AD22" s="1"/>
  <c r="AA23"/>
  <c r="AB23"/>
  <c r="AC23" s="1"/>
  <c r="AA24"/>
  <c r="AB24"/>
  <c r="AC24" s="1"/>
  <c r="AD23" l="1"/>
  <c r="AC22"/>
  <c r="AD19"/>
  <c r="AD20"/>
  <c r="AD24"/>
  <c r="K26" l="1"/>
  <c r="K25"/>
  <c r="K21"/>
  <c r="K18"/>
  <c r="AA18" s="1"/>
  <c r="AB25" l="1"/>
  <c r="AC25" s="1"/>
  <c r="AA25"/>
  <c r="AA21"/>
  <c r="AB21"/>
  <c r="AC21" s="1"/>
  <c r="AA26"/>
  <c r="AB26"/>
  <c r="AC26" s="1"/>
  <c r="AB18"/>
  <c r="AC18" s="1"/>
  <c r="AD26" l="1"/>
  <c r="AD25"/>
  <c r="AD21"/>
  <c r="AD18"/>
  <c r="AC27"/>
</calcChain>
</file>

<file path=xl/sharedStrings.xml><?xml version="1.0" encoding="utf-8"?>
<sst xmlns="http://schemas.openxmlformats.org/spreadsheetml/2006/main" count="110" uniqueCount="91">
  <si>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</si>
  <si>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</si>
  <si>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</si>
  <si>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</si>
  <si>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</si>
  <si>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</si>
  <si>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</si>
  <si>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ПА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</si>
  <si>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</si>
  <si>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</si>
  <si>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</si>
  <si>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</si>
  <si>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</si>
  <si>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</si>
  <si>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</si>
  <si>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</si>
  <si>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</si>
  <si>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</si>
  <si>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</si>
  <si>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</si>
  <si>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</si>
  <si>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</si>
  <si>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</si>
  <si>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</si>
  <si>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</si>
  <si>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</si>
  <si>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</si>
  <si>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</si>
  <si>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</si>
  <si>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</si>
  <si>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</si>
  <si>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</si>
  <si>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</si>
  <si>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</si>
  <si>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ООО "Вебзавод"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</si>
  <si>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</si>
  <si>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</si>
  <si>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</si>
  <si>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</si>
  <si>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</si>
  <si>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</si>
  <si>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</si>
  <si>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</si>
  <si>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</si>
  <si>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</si>
  <si>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</si>
  <si>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</si>
  <si>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</si>
  <si>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</si>
  <si>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</si>
  <si>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</si>
  <si>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</si>
  <si>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</si>
  <si>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</si>
  <si>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</si>
  <si>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</si>
  <si>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</si>
  <si>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</si>
  <si>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</si>
  <si>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</si>
  <si>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</si>
  <si>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</si>
  <si>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</si>
  <si>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</si>
  <si>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</si>
  <si>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</si>
  <si>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</si>
  <si>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</si>
  <si>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</si>
  <si>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</si>
  <si>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</si>
  <si>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</si>
  <si>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</si>
  <si>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Аппаратная платформа UserGate Е1000 [UG-E1000]</t>
  </si>
  <si>
    <t>Сетевая карта 8*1 Гб/c для UserGate D200, D500, E1000, E3000 и F8000 [UG-NCS81]</t>
  </si>
  <si>
    <t>Лицензия без ограничения числа пользователей для UserGate E1000 (кластер, 1-я нода) [UG-BLC1-E1000-U]</t>
  </si>
  <si>
    <t>Лицензия без ограничения числа пользователей для UserGate E1000 (кластер, 2-я нода) [UG-BLC2-E1000-U]</t>
  </si>
  <si>
    <t>Лицензия Advanced Threat Protection на 1 год для UserGate E1000 без ограничения числа пользователей [UG-AT-E1000-U]</t>
  </si>
  <si>
    <t>Лицензия Mail Security на 1 год для UserGate E1000 без ограничения числа пользователей [UG-MS-E1000-U]</t>
  </si>
  <si>
    <t>Лицензия Stream Antivirus на 1 год для UserGate E1000 без ограничения числа пользователей [UG-SA-E1000-U]</t>
  </si>
  <si>
    <t>Лицензия UserGate Log Analyzer [UG-LA]</t>
  </si>
  <si>
    <t>Лицензия подключение UserGate Log Analyzer E1000 (кластер, 2 ноды) [UG-LAC2-E1000-U]</t>
  </si>
  <si>
    <t>ПА05</t>
  </si>
  <si>
    <t>АО "СофтЛайн Трейд"</t>
  </si>
  <si>
    <t>ЗАО "Глобал Телеком Ко"</t>
  </si>
  <si>
    <t>Начальник ОСАиТП</t>
  </si>
  <si>
    <t>С.В. Алексеев</t>
  </si>
  <si>
    <t>Оборудование компьютерное, сетевое и серверное</t>
  </si>
  <si>
    <t>Оборудование компьютерное, сетевое и серверное, оргтехника и оборудование связи</t>
  </si>
  <si>
    <t>Комплекс аппаратно-программный (АПК) UserGate 6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</si>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</sst>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168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758669</xdr:colOff>
      <xdr:row>15</xdr:row>
      <xdr:rowOff>266185</xdr:rowOff>
    </xdr:from>
    <xdr:to>
      <xdr:col>28</xdr:col>
      <xdr:colOff>1131795</xdr:colOff>
      <xdr:row>15</xdr:row>
      <xdr:rowOff>582706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5897816" y="4445979"/>
          <a:ext cx="1168744" cy="316521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27</xdr:col>
      <xdr:colOff>333995</xdr:colOff>
      <xdr:row>15</xdr:row>
      <xdr:rowOff>329334</xdr:rowOff>
    </xdr:from>
    <xdr:to>
      <xdr:col>27</xdr:col>
      <xdr:colOff>485915</xdr:colOff>
      <xdr:row>15</xdr:row>
      <xdr:rowOff>563207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5473142" y="4509128"/>
          <a:ext cx="151920" cy="233873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28</xdr:col>
      <xdr:colOff>70200</xdr:colOff>
      <xdr:row>26</xdr:row>
      <xdr:rowOff>15840</xdr:rowOff>
    </xdr:from>
    <xdr:to>
      <xdr:col>29</xdr:col>
      <xdr:colOff>2880</xdr:colOff>
      <xdr:row>26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20</xdr:row>
      <xdr:rowOff>35280</xdr:rowOff>
    </xdr:from>
    <xdr:to>
      <xdr:col>29</xdr:col>
      <xdr:colOff>2880</xdr:colOff>
      <xdr:row>20</xdr:row>
      <xdr:rowOff>35640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400" y="547380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24</xdr:row>
      <xdr:rowOff>35280</xdr:rowOff>
    </xdr:from>
    <xdr:to>
      <xdr:col>29</xdr:col>
      <xdr:colOff>2880</xdr:colOff>
      <xdr:row>24</xdr:row>
      <xdr:rowOff>35640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400" y="567396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69840</xdr:colOff>
      <xdr:row>25</xdr:row>
      <xdr:rowOff>35280</xdr:rowOff>
    </xdr:from>
    <xdr:to>
      <xdr:col>29</xdr:col>
      <xdr:colOff>2880</xdr:colOff>
      <xdr:row>25</xdr:row>
      <xdr:rowOff>35640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400" y="5873760"/>
          <a:ext cx="122364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FC39"/>
  <sheetViews>
    <sheetView tabSelected="1" view="pageBreakPreview" topLeftCell="A13" zoomScale="85" zoomScaleNormal="85" zoomScaleSheetLayoutView="85" zoomScalePageLayoutView="40" workbookViewId="0">
      <selection activeCell="H30" sqref="H30"/>
    </sheetView>
  </sheetViews>
  <sheetFormatPr defaultColWidth="8.85546875" defaultRowHeight="12.75"/>
  <cols>
    <col min="1" max="1" width="4.42578125" style="1" customWidth="1"/>
    <col min="2" max="2" width="10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3" width="12.7109375" style="1" customWidth="1"/>
    <col min="14" max="14" width="13.42578125" style="1" customWidth="1"/>
    <col min="15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8.28515625" style="1" customWidth="1"/>
    <col min="30" max="30" width="14.28515625" style="1" customWidth="1"/>
    <col min="31" max="83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54" t="s">
        <v>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</row>
    <row r="7" spans="1:30" s="5" customFormat="1" ht="19.5" customHeight="1">
      <c r="C7" s="6" t="s">
        <v>6</v>
      </c>
      <c r="D7" s="54" t="s">
        <v>7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</row>
    <row r="8" spans="1:30" s="5" customFormat="1" ht="19.5" customHeight="1">
      <c r="C8" s="6" t="s">
        <v>8</v>
      </c>
      <c r="D8" s="54" t="s">
        <v>87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</row>
    <row r="9" spans="1:30" s="5" customFormat="1" ht="19.5" customHeight="1">
      <c r="C9" s="6" t="s">
        <v>9</v>
      </c>
      <c r="D9" s="54" t="s">
        <v>88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s="5" customFormat="1" ht="19.5" customHeight="1">
      <c r="C10" s="6" t="s">
        <v>10</v>
      </c>
      <c r="D10" s="54" t="s">
        <v>89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0" s="5" customFormat="1" ht="27" customHeight="1">
      <c r="C11" s="6" t="s">
        <v>11</v>
      </c>
      <c r="D11" s="54" t="s">
        <v>12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0" s="5" customFormat="1" ht="45.75" customHeight="1">
      <c r="C12" s="6" t="s">
        <v>13</v>
      </c>
      <c r="D12" s="54" t="s">
        <v>14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</row>
    <row r="13" spans="1:30" ht="16.5" customHeight="1"/>
    <row r="14" spans="1:30" ht="33.75" customHeight="1">
      <c r="A14" s="52" t="s">
        <v>15</v>
      </c>
      <c r="B14" s="52" t="s">
        <v>16</v>
      </c>
      <c r="C14" s="52" t="s">
        <v>17</v>
      </c>
      <c r="D14" s="52" t="s">
        <v>18</v>
      </c>
      <c r="E14" s="52" t="s">
        <v>19</v>
      </c>
      <c r="F14" s="52" t="s">
        <v>20</v>
      </c>
      <c r="G14" s="52"/>
      <c r="H14" s="52"/>
      <c r="I14" s="52"/>
      <c r="J14" s="55" t="s">
        <v>90</v>
      </c>
      <c r="K14" s="52" t="s">
        <v>21</v>
      </c>
      <c r="L14" s="56" t="s">
        <v>22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7" t="s">
        <v>23</v>
      </c>
      <c r="AB14" s="58" t="s">
        <v>24</v>
      </c>
      <c r="AC14" s="52" t="s">
        <v>25</v>
      </c>
      <c r="AD14" s="51" t="s">
        <v>26</v>
      </c>
    </row>
    <row r="15" spans="1:30" ht="28.5" customHeight="1">
      <c r="A15" s="52"/>
      <c r="B15" s="52"/>
      <c r="C15" s="52"/>
      <c r="D15" s="52"/>
      <c r="E15" s="52"/>
      <c r="F15" s="52" t="s">
        <v>27</v>
      </c>
      <c r="G15" s="52" t="s">
        <v>28</v>
      </c>
      <c r="H15" s="52" t="s">
        <v>29</v>
      </c>
      <c r="I15" s="52" t="s">
        <v>30</v>
      </c>
      <c r="J15" s="55"/>
      <c r="K15" s="55"/>
      <c r="L15" s="53" t="s">
        <v>31</v>
      </c>
      <c r="M15" s="53"/>
      <c r="N15" s="53"/>
      <c r="O15" s="53"/>
      <c r="P15" s="53"/>
      <c r="Q15" s="53" t="s">
        <v>32</v>
      </c>
      <c r="R15" s="53"/>
      <c r="S15" s="53"/>
      <c r="T15" s="53"/>
      <c r="U15" s="53"/>
      <c r="V15" s="52" t="s">
        <v>33</v>
      </c>
      <c r="W15" s="52"/>
      <c r="X15" s="52"/>
      <c r="Y15" s="52"/>
      <c r="Z15" s="52"/>
      <c r="AA15" s="57"/>
      <c r="AB15" s="58"/>
      <c r="AC15" s="58"/>
      <c r="AD15" s="51"/>
    </row>
    <row r="16" spans="1:30" ht="52.5" customHeight="1">
      <c r="A16" s="52"/>
      <c r="B16" s="52"/>
      <c r="C16" s="52"/>
      <c r="D16" s="52"/>
      <c r="E16" s="52"/>
      <c r="F16" s="52"/>
      <c r="G16" s="52"/>
      <c r="H16" s="52"/>
      <c r="I16" s="52"/>
      <c r="J16" s="55"/>
      <c r="K16" s="55"/>
      <c r="L16" s="8" t="s">
        <v>34</v>
      </c>
      <c r="M16" s="8" t="s">
        <v>83</v>
      </c>
      <c r="N16" s="8" t="s">
        <v>84</v>
      </c>
      <c r="O16" s="8"/>
      <c r="P16" s="7" t="s">
        <v>35</v>
      </c>
      <c r="Q16" s="7" t="s">
        <v>36</v>
      </c>
      <c r="R16" s="7" t="s">
        <v>37</v>
      </c>
      <c r="S16" s="7" t="s">
        <v>38</v>
      </c>
      <c r="T16" s="7" t="s">
        <v>39</v>
      </c>
      <c r="U16" s="7" t="s">
        <v>40</v>
      </c>
      <c r="V16" s="7" t="s">
        <v>41</v>
      </c>
      <c r="W16" s="7" t="s">
        <v>42</v>
      </c>
      <c r="X16" s="7" t="s">
        <v>43</v>
      </c>
      <c r="Y16" s="7" t="s">
        <v>44</v>
      </c>
      <c r="Z16" s="7" t="s">
        <v>45</v>
      </c>
      <c r="AA16" s="57"/>
      <c r="AB16" s="58"/>
      <c r="AC16" s="58"/>
      <c r="AD16" s="51"/>
    </row>
    <row r="17" spans="1:30" s="13" customFormat="1" ht="15.75" customHeight="1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46</v>
      </c>
      <c r="M17" s="9" t="s">
        <v>47</v>
      </c>
      <c r="N17" s="9" t="s">
        <v>48</v>
      </c>
      <c r="O17" s="9" t="s">
        <v>49</v>
      </c>
      <c r="P17" s="9" t="s">
        <v>50</v>
      </c>
      <c r="Q17" s="9" t="s">
        <v>51</v>
      </c>
      <c r="R17" s="9" t="s">
        <v>52</v>
      </c>
      <c r="S17" s="9" t="s">
        <v>53</v>
      </c>
      <c r="T17" s="9" t="s">
        <v>54</v>
      </c>
      <c r="U17" s="9" t="s">
        <v>55</v>
      </c>
      <c r="V17" s="9" t="s">
        <v>56</v>
      </c>
      <c r="W17" s="9" t="s">
        <v>57</v>
      </c>
      <c r="X17" s="9" t="s">
        <v>58</v>
      </c>
      <c r="Y17" s="9" t="s">
        <v>59</v>
      </c>
      <c r="Z17" s="9" t="s">
        <v>60</v>
      </c>
      <c r="AA17" s="12">
        <v>13</v>
      </c>
      <c r="AB17" s="12">
        <v>14</v>
      </c>
      <c r="AC17" s="12">
        <v>15</v>
      </c>
      <c r="AD17" s="12">
        <v>16</v>
      </c>
    </row>
    <row r="18" spans="1:30" s="13" customFormat="1" ht="25.5">
      <c r="A18" s="14">
        <v>1</v>
      </c>
      <c r="B18" s="15" t="s">
        <v>82</v>
      </c>
      <c r="C18" s="16" t="s">
        <v>73</v>
      </c>
      <c r="D18" s="17" t="s">
        <v>61</v>
      </c>
      <c r="E18" s="18">
        <v>2</v>
      </c>
      <c r="F18" s="19"/>
      <c r="G18" s="20"/>
      <c r="H18" s="21"/>
      <c r="I18" s="21"/>
      <c r="J18" s="22">
        <v>1.0379</v>
      </c>
      <c r="K18" s="20" t="str">
        <f t="shared" ref="K18:K26" si="0">IF(SUM(F18)=0,"",F18*J18)</f>
        <v/>
      </c>
      <c r="L18" s="23">
        <v>990000</v>
      </c>
      <c r="M18" s="23">
        <v>1098900</v>
      </c>
      <c r="N18" s="23">
        <v>1059300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ref="AA18" si="1">COUNTIF(K18:Z18,"&gt;0")</f>
        <v>3</v>
      </c>
      <c r="AB18" s="25">
        <f t="shared" ref="AB18" si="2">CEILING(SUM(K18:Z18)/COUNTIF(K18:Z18,"&gt;0"),0.01)</f>
        <v>1049400</v>
      </c>
      <c r="AC18" s="25">
        <f t="shared" ref="AC18" si="3">AB18*E18</f>
        <v>2098800</v>
      </c>
      <c r="AD18" s="26">
        <f t="shared" ref="AD18" si="4">STDEV(K18:Z18)/AB18*100</f>
        <v>5.2526078894622854</v>
      </c>
    </row>
    <row r="19" spans="1:30" s="13" customFormat="1" ht="25.5">
      <c r="A19" s="14">
        <v>2</v>
      </c>
      <c r="B19" s="15" t="s">
        <v>82</v>
      </c>
      <c r="C19" s="16" t="s">
        <v>74</v>
      </c>
      <c r="D19" s="17" t="s">
        <v>61</v>
      </c>
      <c r="E19" s="18">
        <v>2</v>
      </c>
      <c r="F19" s="19"/>
      <c r="G19" s="20"/>
      <c r="H19" s="21"/>
      <c r="I19" s="21"/>
      <c r="J19" s="22">
        <v>1.0379</v>
      </c>
      <c r="K19" s="20"/>
      <c r="L19" s="23">
        <v>146250</v>
      </c>
      <c r="M19" s="23">
        <v>162337.5</v>
      </c>
      <c r="N19" s="23">
        <v>156487.5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4">
        <f t="shared" ref="AA19:AA26" si="5">COUNTIF(K19:Z19,"&gt;0")</f>
        <v>3</v>
      </c>
      <c r="AB19" s="25">
        <f t="shared" ref="AB19:AB26" si="6">CEILING(SUM(K19:Z19)/COUNTIF(K19:Z19,"&gt;0"),0.01)</f>
        <v>155025</v>
      </c>
      <c r="AC19" s="25">
        <f t="shared" ref="AC19:AC26" si="7">AB19*E19</f>
        <v>310050</v>
      </c>
      <c r="AD19" s="26">
        <f t="shared" ref="AD19:AD26" si="8">STDEV(K19:Z19)/AB19*100</f>
        <v>5.2526078894622854</v>
      </c>
    </row>
    <row r="20" spans="1:30" s="13" customFormat="1" ht="38.25">
      <c r="A20" s="14">
        <v>3</v>
      </c>
      <c r="B20" s="15" t="s">
        <v>82</v>
      </c>
      <c r="C20" s="16" t="s">
        <v>75</v>
      </c>
      <c r="D20" s="17" t="s">
        <v>61</v>
      </c>
      <c r="E20" s="18">
        <v>1</v>
      </c>
      <c r="F20" s="19"/>
      <c r="G20" s="20"/>
      <c r="H20" s="21"/>
      <c r="I20" s="21"/>
      <c r="J20" s="22">
        <v>1.0379</v>
      </c>
      <c r="K20" s="20"/>
      <c r="L20" s="23">
        <v>742000</v>
      </c>
      <c r="M20" s="23">
        <v>823620</v>
      </c>
      <c r="N20" s="23">
        <v>793940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4">
        <f t="shared" si="5"/>
        <v>3</v>
      </c>
      <c r="AB20" s="25">
        <f t="shared" si="6"/>
        <v>786520</v>
      </c>
      <c r="AC20" s="25">
        <f t="shared" si="7"/>
        <v>786520</v>
      </c>
      <c r="AD20" s="26">
        <f t="shared" si="8"/>
        <v>5.2526078894622854</v>
      </c>
    </row>
    <row r="21" spans="1:30" s="13" customFormat="1" ht="38.25">
      <c r="A21" s="14">
        <v>4</v>
      </c>
      <c r="B21" s="15" t="s">
        <v>82</v>
      </c>
      <c r="C21" s="16" t="s">
        <v>76</v>
      </c>
      <c r="D21" s="17" t="s">
        <v>61</v>
      </c>
      <c r="E21" s="18">
        <v>1</v>
      </c>
      <c r="F21" s="19"/>
      <c r="G21" s="20"/>
      <c r="H21" s="21"/>
      <c r="I21" s="21"/>
      <c r="J21" s="22">
        <v>1.0379</v>
      </c>
      <c r="K21" s="20" t="str">
        <f t="shared" si="0"/>
        <v/>
      </c>
      <c r="L21" s="27">
        <v>519400</v>
      </c>
      <c r="M21" s="27">
        <v>576534</v>
      </c>
      <c r="N21" s="27">
        <v>555758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>
        <f t="shared" si="5"/>
        <v>3</v>
      </c>
      <c r="AB21" s="25">
        <f t="shared" si="6"/>
        <v>550564</v>
      </c>
      <c r="AC21" s="25">
        <f t="shared" si="7"/>
        <v>550564</v>
      </c>
      <c r="AD21" s="26">
        <f t="shared" si="8"/>
        <v>5.2526078894622845</v>
      </c>
    </row>
    <row r="22" spans="1:30" s="13" customFormat="1" ht="38.25">
      <c r="A22" s="14">
        <v>5</v>
      </c>
      <c r="B22" s="15" t="s">
        <v>82</v>
      </c>
      <c r="C22" s="16" t="s">
        <v>77</v>
      </c>
      <c r="D22" s="17" t="s">
        <v>61</v>
      </c>
      <c r="E22" s="18">
        <v>1</v>
      </c>
      <c r="F22" s="19"/>
      <c r="G22" s="20"/>
      <c r="H22" s="21"/>
      <c r="I22" s="21"/>
      <c r="J22" s="22">
        <v>1.0379</v>
      </c>
      <c r="K22" s="20"/>
      <c r="L22" s="27">
        <v>296800</v>
      </c>
      <c r="M22" s="27">
        <v>329448</v>
      </c>
      <c r="N22" s="27">
        <v>317576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4">
        <f t="shared" si="5"/>
        <v>3</v>
      </c>
      <c r="AB22" s="25">
        <f t="shared" si="6"/>
        <v>314608</v>
      </c>
      <c r="AC22" s="25">
        <f t="shared" si="7"/>
        <v>314608</v>
      </c>
      <c r="AD22" s="26">
        <f t="shared" si="8"/>
        <v>5.2526078894622845</v>
      </c>
    </row>
    <row r="23" spans="1:30" s="13" customFormat="1" ht="38.25">
      <c r="A23" s="14">
        <v>6</v>
      </c>
      <c r="B23" s="15" t="s">
        <v>82</v>
      </c>
      <c r="C23" s="16" t="s">
        <v>78</v>
      </c>
      <c r="D23" s="17" t="s">
        <v>61</v>
      </c>
      <c r="E23" s="18">
        <v>1</v>
      </c>
      <c r="F23" s="19"/>
      <c r="G23" s="20"/>
      <c r="H23" s="21"/>
      <c r="I23" s="21"/>
      <c r="J23" s="22">
        <v>1.0379</v>
      </c>
      <c r="K23" s="20"/>
      <c r="L23" s="27">
        <v>296800</v>
      </c>
      <c r="M23" s="27">
        <v>329448</v>
      </c>
      <c r="N23" s="27">
        <v>317576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4">
        <f t="shared" si="5"/>
        <v>3</v>
      </c>
      <c r="AB23" s="25">
        <f t="shared" si="6"/>
        <v>314608</v>
      </c>
      <c r="AC23" s="25">
        <f t="shared" si="7"/>
        <v>314608</v>
      </c>
      <c r="AD23" s="26">
        <f t="shared" si="8"/>
        <v>5.2526078894622845</v>
      </c>
    </row>
    <row r="24" spans="1:30" s="13" customFormat="1" ht="38.25">
      <c r="A24" s="14">
        <v>7</v>
      </c>
      <c r="B24" s="15" t="s">
        <v>82</v>
      </c>
      <c r="C24" s="16" t="s">
        <v>79</v>
      </c>
      <c r="D24" s="17" t="s">
        <v>61</v>
      </c>
      <c r="E24" s="18">
        <v>1</v>
      </c>
      <c r="F24" s="19"/>
      <c r="G24" s="20"/>
      <c r="H24" s="21"/>
      <c r="I24" s="21"/>
      <c r="J24" s="22">
        <v>1.0379</v>
      </c>
      <c r="K24" s="20"/>
      <c r="L24" s="27">
        <v>296800</v>
      </c>
      <c r="M24" s="27">
        <v>329448</v>
      </c>
      <c r="N24" s="27">
        <v>317576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4">
        <f t="shared" si="5"/>
        <v>3</v>
      </c>
      <c r="AB24" s="25">
        <f t="shared" si="6"/>
        <v>314608</v>
      </c>
      <c r="AC24" s="25">
        <f t="shared" si="7"/>
        <v>314608</v>
      </c>
      <c r="AD24" s="26">
        <f t="shared" si="8"/>
        <v>5.2526078894622845</v>
      </c>
    </row>
    <row r="25" spans="1:30" s="13" customFormat="1">
      <c r="A25" s="14">
        <v>8</v>
      </c>
      <c r="B25" s="15" t="s">
        <v>82</v>
      </c>
      <c r="C25" s="16" t="s">
        <v>80</v>
      </c>
      <c r="D25" s="17" t="s">
        <v>61</v>
      </c>
      <c r="E25" s="18">
        <v>1</v>
      </c>
      <c r="F25" s="19"/>
      <c r="G25" s="20"/>
      <c r="H25" s="21"/>
      <c r="I25" s="21"/>
      <c r="J25" s="22">
        <v>1.0379</v>
      </c>
      <c r="K25" s="20" t="str">
        <f t="shared" si="0"/>
        <v/>
      </c>
      <c r="L25" s="27">
        <v>21700</v>
      </c>
      <c r="M25" s="27">
        <v>24087</v>
      </c>
      <c r="N25" s="27">
        <v>23219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4">
        <f t="shared" si="5"/>
        <v>3</v>
      </c>
      <c r="AB25" s="25">
        <f t="shared" si="6"/>
        <v>23002</v>
      </c>
      <c r="AC25" s="25">
        <f t="shared" si="7"/>
        <v>23002</v>
      </c>
      <c r="AD25" s="26">
        <f t="shared" si="8"/>
        <v>5.2526078894622854</v>
      </c>
    </row>
    <row r="26" spans="1:30" s="13" customFormat="1" ht="38.25">
      <c r="A26" s="14">
        <v>9</v>
      </c>
      <c r="B26" s="15" t="s">
        <v>82</v>
      </c>
      <c r="C26" s="16" t="s">
        <v>81</v>
      </c>
      <c r="D26" s="17" t="s">
        <v>61</v>
      </c>
      <c r="E26" s="18">
        <v>1</v>
      </c>
      <c r="F26" s="19"/>
      <c r="G26" s="20"/>
      <c r="H26" s="21"/>
      <c r="I26" s="21"/>
      <c r="J26" s="22">
        <v>1.0379</v>
      </c>
      <c r="K26" s="20" t="str">
        <f t="shared" si="0"/>
        <v/>
      </c>
      <c r="L26" s="23">
        <v>252280</v>
      </c>
      <c r="M26" s="23">
        <v>280030</v>
      </c>
      <c r="N26" s="23">
        <v>269939.59999999998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4">
        <f t="shared" si="5"/>
        <v>3</v>
      </c>
      <c r="AB26" s="25">
        <f t="shared" si="6"/>
        <v>267416.53999999998</v>
      </c>
      <c r="AC26" s="25">
        <f t="shared" si="7"/>
        <v>267416.53999999998</v>
      </c>
      <c r="AD26" s="26">
        <f t="shared" si="8"/>
        <v>5.2524786712685323</v>
      </c>
    </row>
    <row r="27" spans="1:30" ht="24" customHeight="1">
      <c r="A27" s="28"/>
      <c r="B27" s="29"/>
      <c r="C27" s="50" t="s">
        <v>62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1"/>
      <c r="AC27" s="31">
        <f>SUM(AC18:AC26)</f>
        <v>4980176.54</v>
      </c>
      <c r="AD27" s="32"/>
    </row>
    <row r="28" spans="1:30" ht="13.5" customHeight="1"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4"/>
    </row>
    <row r="29" spans="1:30" s="35" customFormat="1" ht="13.5" customHeight="1">
      <c r="C29" s="35" t="s">
        <v>63</v>
      </c>
    </row>
    <row r="30" spans="1:30" ht="13.5" customHeight="1">
      <c r="L30" s="36"/>
    </row>
    <row r="31" spans="1:30" s="37" customFormat="1" ht="13.5" customHeight="1">
      <c r="C31" s="38" t="s">
        <v>64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30" s="37" customFormat="1" ht="13.5" customHeigh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3:29" s="37" customFormat="1" ht="13.5" customHeight="1">
      <c r="C33" s="39">
        <v>44789</v>
      </c>
      <c r="D33" s="40"/>
      <c r="E33" s="40"/>
      <c r="F33" s="46" t="s">
        <v>85</v>
      </c>
      <c r="G33" s="46"/>
      <c r="H33" s="46"/>
      <c r="I33" s="46"/>
      <c r="J33" s="46"/>
      <c r="K33" s="41"/>
      <c r="L33" s="46"/>
      <c r="M33" s="46"/>
      <c r="N33" s="46"/>
      <c r="O33" s="42"/>
      <c r="P33" s="42"/>
      <c r="Q33" s="1"/>
      <c r="R33" s="1"/>
      <c r="S33" s="1"/>
      <c r="T33" s="1"/>
      <c r="U33" s="1"/>
      <c r="V33" s="39" t="s">
        <v>65</v>
      </c>
      <c r="W33" s="39"/>
      <c r="X33" s="39"/>
      <c r="Y33" s="39"/>
      <c r="Z33" s="39"/>
      <c r="AA33" s="47" t="s">
        <v>86</v>
      </c>
      <c r="AB33" s="47"/>
      <c r="AC33" s="43"/>
    </row>
    <row r="34" spans="3:29" s="37" customFormat="1" ht="13.5" customHeight="1">
      <c r="C34" s="44" t="s">
        <v>66</v>
      </c>
      <c r="D34" s="40"/>
      <c r="E34" s="40"/>
      <c r="F34" s="48" t="s">
        <v>67</v>
      </c>
      <c r="G34" s="48"/>
      <c r="H34" s="48"/>
      <c r="I34" s="48"/>
      <c r="J34" s="48"/>
      <c r="K34" s="1"/>
      <c r="L34" s="49" t="s">
        <v>68</v>
      </c>
      <c r="M34" s="49"/>
      <c r="N34" s="49"/>
      <c r="O34" s="42"/>
      <c r="P34" s="42"/>
      <c r="Q34" s="1"/>
      <c r="R34" s="1"/>
      <c r="S34" s="1"/>
      <c r="T34" s="1"/>
      <c r="U34" s="1"/>
      <c r="V34" s="44"/>
      <c r="W34" s="44"/>
      <c r="X34" s="44"/>
      <c r="Y34" s="44"/>
      <c r="Z34" s="44"/>
      <c r="AA34" s="44"/>
      <c r="AB34" s="44"/>
    </row>
    <row r="35" spans="3:29" ht="13.5" customHeight="1">
      <c r="C35" s="45"/>
    </row>
    <row r="36" spans="3:29" ht="13.5" customHeight="1">
      <c r="C36" s="38" t="s">
        <v>69</v>
      </c>
    </row>
    <row r="37" spans="3:29" ht="13.5" customHeight="1"/>
    <row r="38" spans="3:29">
      <c r="C38" s="39">
        <v>44789</v>
      </c>
      <c r="D38" s="40"/>
      <c r="E38" s="40"/>
      <c r="F38" s="46" t="s">
        <v>70</v>
      </c>
      <c r="G38" s="46"/>
      <c r="H38" s="46"/>
      <c r="I38" s="46"/>
      <c r="J38" s="46"/>
      <c r="K38" s="41"/>
      <c r="L38" s="46"/>
      <c r="M38" s="46"/>
      <c r="N38" s="46"/>
      <c r="O38" s="42"/>
      <c r="P38" s="42"/>
      <c r="V38" s="39" t="s">
        <v>71</v>
      </c>
      <c r="W38" s="39"/>
      <c r="X38" s="39"/>
      <c r="Y38" s="39"/>
      <c r="Z38" s="39"/>
      <c r="AA38" s="47" t="s">
        <v>72</v>
      </c>
      <c r="AB38" s="47"/>
    </row>
    <row r="39" spans="3:29">
      <c r="C39" s="44" t="s">
        <v>66</v>
      </c>
      <c r="D39" s="40"/>
      <c r="E39" s="40"/>
      <c r="F39" s="48" t="s">
        <v>67</v>
      </c>
      <c r="G39" s="48"/>
      <c r="H39" s="48"/>
      <c r="I39" s="48"/>
      <c r="J39" s="48"/>
      <c r="L39" s="49" t="s">
        <v>68</v>
      </c>
      <c r="M39" s="49"/>
      <c r="N39" s="49"/>
      <c r="O39" s="42"/>
      <c r="P39" s="42"/>
      <c r="V39" s="44"/>
      <c r="W39" s="44"/>
      <c r="X39" s="44"/>
      <c r="Y39" s="44"/>
      <c r="Z39" s="44"/>
      <c r="AA39" s="44"/>
      <c r="AB39" s="44"/>
    </row>
  </sheetData>
  <autoFilter ref="A17:AD29"/>
  <mergeCells count="39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7:M27"/>
    <mergeCell ref="F33:J33"/>
    <mergeCell ref="L33:N33"/>
    <mergeCell ref="AA33:AB33"/>
    <mergeCell ref="F34:J34"/>
    <mergeCell ref="L34:N34"/>
    <mergeCell ref="F38:J38"/>
    <mergeCell ref="L38:N38"/>
    <mergeCell ref="AA38:AB38"/>
    <mergeCell ref="F39:J39"/>
    <mergeCell ref="L39:N3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</cp:revision>
  <cp:lastPrinted>2022-08-16T07:24:29Z</cp:lastPrinted>
  <dcterms:created xsi:type="dcterms:W3CDTF">1996-10-08T23:32:33Z</dcterms:created>
  <dcterms:modified xsi:type="dcterms:W3CDTF">2022-09-12T07:40:08Z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